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795" windowHeight="6645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<sst xmlns="http://schemas.openxmlformats.org/spreadsheetml/2006/main" count="147" uniqueCount="140">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</sst>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>
      <alignment/>
      <protection/>
    </xf>
    <xf numFmtId="3" fontId="4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right" vertical="center"/>
      <protection locked="0"/>
    </xf>
    <xf numFmtId="0" fontId="4" fillId="0" borderId="12" xfId="58" applyFont="1" applyBorder="1" applyAlignment="1" applyProtection="1">
      <alignment vertical="center"/>
      <protection locked="0"/>
    </xf>
    <xf numFmtId="0" fontId="4" fillId="0" borderId="13" xfId="58" applyFont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36" borderId="0" xfId="58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4" fillId="36" borderId="0" xfId="58" applyFont="1" applyFill="1" applyAlignment="1" applyProtection="1">
      <alignment horizontal="left"/>
      <protection/>
    </xf>
    <xf numFmtId="0" fontId="0" fillId="35" borderId="0" xfId="58" applyFont="1" applyFill="1" applyProtection="1">
      <alignment/>
      <protection/>
    </xf>
    <xf numFmtId="0" fontId="12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4" fillId="36" borderId="0" xfId="58" applyFont="1" applyFill="1" applyBorder="1" applyAlignment="1" applyProtection="1">
      <alignment horizontal="center" vertical="top" wrapText="1"/>
      <protection/>
    </xf>
    <xf numFmtId="49" fontId="4" fillId="36" borderId="0" xfId="58" applyNumberFormat="1" applyFont="1" applyFill="1" applyBorder="1" applyAlignment="1" applyProtection="1">
      <alignment horizontal="left" vertical="top" wrapText="1"/>
      <protection/>
    </xf>
    <xf numFmtId="0" fontId="4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12" fillId="35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0" fontId="58" fillId="0" borderId="0" xfId="58" applyFont="1" applyProtection="1">
      <alignment/>
      <protection/>
    </xf>
    <xf numFmtId="0" fontId="0" fillId="0" borderId="14" xfId="58" applyBorder="1" applyProtection="1">
      <alignment/>
      <protection/>
    </xf>
    <xf numFmtId="0" fontId="0" fillId="0" borderId="0" xfId="58" applyBorder="1" applyProtection="1">
      <alignment/>
      <protection/>
    </xf>
    <xf numFmtId="0" fontId="0" fillId="0" borderId="15" xfId="58" applyBorder="1" applyProtection="1">
      <alignment/>
      <protection/>
    </xf>
    <xf numFmtId="0" fontId="0" fillId="0" borderId="0" xfId="58" applyAlignment="1" applyProtection="1">
      <alignment vertical="center"/>
      <protection/>
    </xf>
    <xf numFmtId="0" fontId="0" fillId="0" borderId="14" xfId="58" applyBorder="1" applyAlignment="1" applyProtection="1">
      <alignment vertical="center"/>
      <protection/>
    </xf>
    <xf numFmtId="0" fontId="0" fillId="0" borderId="0" xfId="58" applyBorder="1" applyAlignment="1" applyProtection="1">
      <alignment vertical="center"/>
      <protection/>
    </xf>
    <xf numFmtId="0" fontId="0" fillId="0" borderId="15" xfId="58" applyBorder="1" applyAlignment="1" applyProtection="1">
      <alignment vertical="center"/>
      <protection/>
    </xf>
    <xf numFmtId="0" fontId="58" fillId="0" borderId="0" xfId="58" applyFont="1" applyAlignment="1" applyProtection="1">
      <alignment vertical="center"/>
      <protection/>
    </xf>
    <xf numFmtId="0" fontId="0" fillId="0" borderId="0" xfId="58" applyFont="1" applyAlignment="1" applyProtection="1">
      <alignment vertical="center"/>
      <protection/>
    </xf>
    <xf numFmtId="0" fontId="0" fillId="0" borderId="0" xfId="58" applyAlignment="1" applyProtection="1">
      <alignment horizontal="left" vertical="center"/>
      <protection/>
    </xf>
    <xf numFmtId="0" fontId="0" fillId="0" borderId="0" xfId="58" applyFont="1" applyProtection="1">
      <alignment/>
      <protection/>
    </xf>
    <xf numFmtId="0" fontId="14" fillId="0" borderId="0" xfId="58" applyFont="1" applyAlignment="1" applyProtection="1">
      <alignment vertical="top" wrapText="1"/>
      <protection/>
    </xf>
    <xf numFmtId="0" fontId="14" fillId="0" borderId="0" xfId="58" applyFont="1" applyAlignment="1" applyProtection="1">
      <alignment vertical="top"/>
      <protection/>
    </xf>
    <xf numFmtId="0" fontId="0" fillId="0" borderId="16" xfId="58" applyBorder="1" applyAlignment="1" applyProtection="1">
      <alignment vertical="center"/>
      <protection/>
    </xf>
    <xf numFmtId="0" fontId="0" fillId="0" borderId="17" xfId="58" applyFont="1" applyBorder="1" applyAlignment="1" applyProtection="1">
      <alignment vertical="center"/>
      <protection/>
    </xf>
    <xf numFmtId="0" fontId="4" fillId="0" borderId="18" xfId="58" applyFont="1" applyBorder="1" applyAlignment="1" applyProtection="1">
      <alignment horizontal="left" vertical="center"/>
      <protection/>
    </xf>
    <xf numFmtId="0" fontId="4" fillId="0" borderId="19" xfId="58" applyFont="1" applyBorder="1" applyAlignment="1" applyProtection="1">
      <alignment horizontal="left" vertical="center"/>
      <protection/>
    </xf>
    <xf numFmtId="0" fontId="50" fillId="0" borderId="0" xfId="54" applyAlignment="1" applyProtection="1">
      <alignment horizontal="left" vertical="center" indent="2"/>
      <protection/>
    </xf>
    <xf numFmtId="0" fontId="4" fillId="0" borderId="18" xfId="58" applyFont="1" applyBorder="1" applyAlignment="1" applyProtection="1">
      <alignment vertical="center"/>
      <protection/>
    </xf>
    <xf numFmtId="0" fontId="4" fillId="0" borderId="19" xfId="58" applyFont="1" applyBorder="1" applyAlignment="1" applyProtection="1">
      <alignment vertical="center"/>
      <protection/>
    </xf>
    <xf numFmtId="0" fontId="0" fillId="0" borderId="17" xfId="58" applyBorder="1" applyAlignment="1" applyProtection="1">
      <alignment vertical="center"/>
      <protection/>
    </xf>
    <xf numFmtId="0" fontId="0" fillId="0" borderId="20" xfId="58" applyFont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vertical="center"/>
      <protection/>
    </xf>
    <xf numFmtId="0" fontId="0" fillId="0" borderId="22" xfId="58" applyBorder="1" applyAlignment="1" applyProtection="1">
      <alignment horizontal="left" vertical="center"/>
      <protection/>
    </xf>
    <xf numFmtId="0" fontId="0" fillId="0" borderId="23" xfId="58" applyBorder="1" applyAlignment="1" applyProtection="1">
      <alignment horizontal="left" vertical="center"/>
      <protection/>
    </xf>
    <xf numFmtId="0" fontId="0" fillId="0" borderId="24" xfId="58" applyBorder="1" applyAlignment="1" applyProtection="1">
      <alignment horizontal="left" vertical="center"/>
      <protection/>
    </xf>
    <xf numFmtId="0" fontId="15" fillId="0" borderId="0" xfId="58" applyFont="1" applyAlignment="1" applyProtection="1">
      <alignment vertical="center"/>
      <protection/>
    </xf>
    <xf numFmtId="0" fontId="0" fillId="0" borderId="25" xfId="58" applyBorder="1" applyProtection="1">
      <alignment/>
      <protection/>
    </xf>
    <xf numFmtId="0" fontId="0" fillId="0" borderId="26" xfId="58" applyBorder="1" applyProtection="1">
      <alignment/>
      <protection/>
    </xf>
    <xf numFmtId="0" fontId="0" fillId="0" borderId="27" xfId="58" applyBorder="1" applyProtection="1">
      <alignment/>
      <protection/>
    </xf>
    <xf numFmtId="0" fontId="0" fillId="0" borderId="0" xfId="58" applyAlignment="1" applyProtection="1">
      <alignment horizontal="left" vertical="center"/>
      <protection/>
    </xf>
    <xf numFmtId="0" fontId="50" fillId="0" borderId="0" xfId="54" applyBorder="1" applyAlignment="1" applyProtection="1">
      <alignment horizontal="left" vertical="center" indent="2"/>
      <protection/>
    </xf>
    <xf numFmtId="0" fontId="50" fillId="0" borderId="15" xfId="54" applyBorder="1" applyAlignment="1" applyProtection="1">
      <alignment horizontal="left" vertical="center" indent="2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5" xfId="53" applyBorder="1" applyAlignment="1" applyProtection="1">
      <alignment horizontal="left" vertical="center"/>
      <protection locked="0"/>
    </xf>
    <xf numFmtId="0" fontId="4" fillId="0" borderId="0" xfId="58" applyFont="1" applyAlignment="1" applyProtection="1">
      <alignment horizontal="left" vertical="center" indent="1"/>
      <protection/>
    </xf>
    <xf numFmtId="0" fontId="50" fillId="0" borderId="0" xfId="54" applyAlignment="1" applyProtection="1">
      <alignment horizontal="left" vertical="center" indent="2"/>
      <protection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0" borderId="18" xfId="58" applyFont="1" applyBorder="1" applyAlignment="1" applyProtection="1">
      <alignment horizontal="left" vertical="center"/>
      <protection locked="0"/>
    </xf>
    <xf numFmtId="0" fontId="4" fillId="0" borderId="19" xfId="58" applyFont="1" applyBorder="1" applyAlignment="1" applyProtection="1">
      <alignment horizontal="left" vertical="center"/>
      <protection locked="0"/>
    </xf>
    <xf numFmtId="0" fontId="50" fillId="0" borderId="0" xfId="54" applyAlignment="1" applyProtection="1">
      <alignment horizontal="left" vertical="center"/>
      <protection/>
    </xf>
    <xf numFmtId="0" fontId="5" fillId="0" borderId="0" xfId="58" applyFont="1" applyAlignment="1" applyProtection="1">
      <alignment horizontal="left" vertical="center"/>
      <protection/>
    </xf>
    <xf numFmtId="49" fontId="4" fillId="0" borderId="28" xfId="58" applyNumberFormat="1" applyFont="1" applyBorder="1" applyAlignment="1" applyProtection="1">
      <alignment horizontal="left" vertical="center"/>
      <protection locked="0"/>
    </xf>
    <xf numFmtId="49" fontId="4" fillId="0" borderId="29" xfId="58" applyNumberFormat="1" applyFont="1" applyBorder="1" applyAlignment="1" applyProtection="1">
      <alignment horizontal="left" vertical="center"/>
      <protection locked="0"/>
    </xf>
    <xf numFmtId="49" fontId="4" fillId="0" borderId="30" xfId="58" applyNumberFormat="1" applyFont="1" applyBorder="1" applyAlignment="1" applyProtection="1">
      <alignment horizontal="left" vertical="center"/>
      <protection locked="0"/>
    </xf>
    <xf numFmtId="0" fontId="11" fillId="0" borderId="31" xfId="58" applyFont="1" applyBorder="1" applyAlignment="1" applyProtection="1">
      <alignment horizontal="center" vertical="top"/>
      <protection/>
    </xf>
    <xf numFmtId="0" fontId="11" fillId="0" borderId="32" xfId="58" applyFont="1" applyBorder="1" applyAlignment="1" applyProtection="1">
      <alignment horizontal="center" vertical="top"/>
      <protection/>
    </xf>
    <xf numFmtId="0" fontId="11" fillId="0" borderId="33" xfId="58" applyFont="1" applyBorder="1" applyAlignment="1" applyProtection="1">
      <alignment horizontal="center" vertical="top"/>
      <protection/>
    </xf>
    <xf numFmtId="0" fontId="11" fillId="0" borderId="0" xfId="58" applyFont="1" applyAlignment="1" applyProtection="1">
      <alignment horizontal="center" vertical="top"/>
      <protection/>
    </xf>
    <xf numFmtId="0" fontId="13" fillId="0" borderId="14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3" fillId="0" borderId="15" xfId="58" applyFont="1" applyBorder="1" applyAlignment="1" applyProtection="1">
      <alignment horizontal="center" vertical="center"/>
      <protection/>
    </xf>
    <xf numFmtId="49" fontId="4" fillId="36" borderId="0" xfId="58" applyNumberFormat="1" applyFont="1" applyFill="1" applyAlignment="1" applyProtection="1">
      <alignment horizontal="left" vertical="center" wrapText="1"/>
      <protection/>
    </xf>
    <xf numFmtId="0" fontId="3" fillId="36" borderId="26" xfId="58" applyFont="1" applyFill="1" applyBorder="1" applyAlignment="1" applyProtection="1">
      <alignment horizontal="center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5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Standard_UKV_Pos.Nr_DTAG_Entwurf_Update_05-03-01_neu1_RRI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2022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2022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2709414</v>
      </c>
      <c r="D11" s="15">
        <f>D12+D18+D19</f>
        <v>2803303</v>
      </c>
      <c r="E11" s="15">
        <f>IF(C11&lt;=0,0,D11/C11*100)</f>
        <v>103.46528806598032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2686314</v>
      </c>
      <c r="D12" s="15">
        <f>SUM(D13:D14)</f>
        <v>2779180</v>
      </c>
      <c r="E12" s="15">
        <f aca="true" t="shared" si="0" ref="E12:E49">IF(C12&lt;=0,0,D12/C12*100)</f>
        <v>103.45700465396077</v>
      </c>
      <c r="G12" s="36"/>
    </row>
    <row r="13" spans="1:7" ht="14.25" thickBot="1" thickTop="1">
      <c r="A13" s="13" t="s">
        <v>45</v>
      </c>
      <c r="B13" s="22" t="s">
        <v>12</v>
      </c>
      <c r="C13" s="17">
        <v>2604450</v>
      </c>
      <c r="D13" s="17">
        <v>2679857</v>
      </c>
      <c r="E13" s="16">
        <f t="shared" si="0"/>
        <v>102.89531378985966</v>
      </c>
      <c r="G13" s="36"/>
    </row>
    <row r="14" spans="1:7" ht="14.25" thickBot="1" thickTop="1">
      <c r="A14" s="13" t="s">
        <v>46</v>
      </c>
      <c r="B14" s="22" t="s">
        <v>13</v>
      </c>
      <c r="C14" s="17">
        <v>81864</v>
      </c>
      <c r="D14" s="17">
        <v>99323</v>
      </c>
      <c r="E14" s="16">
        <f t="shared" si="0"/>
        <v>121.3268347503176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23100</v>
      </c>
      <c r="D19" s="17">
        <v>24123</v>
      </c>
      <c r="E19" s="16">
        <f t="shared" si="0"/>
        <v>104.42857142857143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2185527</v>
      </c>
      <c r="D20" s="15">
        <f>SUM(D21:D31)</f>
        <v>2395480</v>
      </c>
      <c r="E20" s="15">
        <f t="shared" si="0"/>
        <v>109.60651595702089</v>
      </c>
      <c r="G20" s="36"/>
    </row>
    <row r="21" spans="1:7" ht="14.25" thickBot="1" thickTop="1">
      <c r="A21" s="13">
        <v>9</v>
      </c>
      <c r="B21" s="23" t="s">
        <v>48</v>
      </c>
      <c r="C21" s="17">
        <v>458717</v>
      </c>
      <c r="D21" s="17">
        <v>508829</v>
      </c>
      <c r="E21" s="16">
        <f t="shared" si="0"/>
        <v>110.92438257138933</v>
      </c>
      <c r="G21" s="36"/>
    </row>
    <row r="22" spans="1:7" ht="14.25" thickBot="1" thickTop="1">
      <c r="A22" s="13">
        <v>10</v>
      </c>
      <c r="B22" s="23" t="s">
        <v>64</v>
      </c>
      <c r="C22" s="17">
        <v>55329</v>
      </c>
      <c r="D22" s="17">
        <v>125397</v>
      </c>
      <c r="E22" s="16">
        <f t="shared" si="0"/>
        <v>226.63883316163313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561290</v>
      </c>
      <c r="D24" s="17">
        <v>576030</v>
      </c>
      <c r="E24" s="16">
        <f t="shared" si="0"/>
        <v>102.6260934632721</v>
      </c>
      <c r="G24" s="36"/>
    </row>
    <row r="25" spans="1:7" ht="14.25" thickBot="1" thickTop="1">
      <c r="A25" s="13">
        <v>13</v>
      </c>
      <c r="B25" s="23" t="s">
        <v>67</v>
      </c>
      <c r="C25" s="17">
        <v>161675</v>
      </c>
      <c r="D25" s="17">
        <v>173380</v>
      </c>
      <c r="E25" s="16">
        <f t="shared" si="0"/>
        <v>107.23983299829906</v>
      </c>
      <c r="G25" s="36"/>
    </row>
    <row r="26" spans="1:7" ht="14.25" thickBot="1" thickTop="1">
      <c r="A26" s="13">
        <v>14</v>
      </c>
      <c r="B26" s="23" t="s">
        <v>2</v>
      </c>
      <c r="C26" s="17">
        <v>235123</v>
      </c>
      <c r="D26" s="17">
        <v>232021</v>
      </c>
      <c r="E26" s="16">
        <f t="shared" si="0"/>
        <v>98.68069053218953</v>
      </c>
      <c r="G26" s="36"/>
    </row>
    <row r="27" spans="1:7" ht="14.25" thickBot="1" thickTop="1">
      <c r="A27" s="13">
        <v>15</v>
      </c>
      <c r="B27" s="22" t="s">
        <v>68</v>
      </c>
      <c r="C27" s="17">
        <v>660493</v>
      </c>
      <c r="D27" s="17">
        <v>735902</v>
      </c>
      <c r="E27" s="16">
        <f t="shared" si="0"/>
        <v>111.4170778494246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46269</v>
      </c>
      <c r="D29" s="17">
        <v>39161</v>
      </c>
      <c r="E29" s="16">
        <f t="shared" si="0"/>
        <v>84.63766236573083</v>
      </c>
      <c r="G29" s="36"/>
    </row>
    <row r="30" spans="1:7" ht="14.25" thickBot="1" thickTop="1">
      <c r="A30" s="13">
        <v>18</v>
      </c>
      <c r="B30" s="23" t="s">
        <v>49</v>
      </c>
      <c r="C30" s="17">
        <v>4967</v>
      </c>
      <c r="D30" s="17">
        <v>4746</v>
      </c>
      <c r="E30" s="16">
        <f t="shared" si="0"/>
        <v>95.55063418562513</v>
      </c>
      <c r="G30" s="36"/>
    </row>
    <row r="31" spans="1:7" ht="14.25" thickBot="1" thickTop="1">
      <c r="A31" s="13">
        <v>19</v>
      </c>
      <c r="B31" s="22" t="s">
        <v>71</v>
      </c>
      <c r="C31" s="17">
        <v>1664</v>
      </c>
      <c r="D31" s="17">
        <v>14</v>
      </c>
      <c r="E31" s="16">
        <f t="shared" si="0"/>
        <v>0.8413461538461539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523887</v>
      </c>
      <c r="D32" s="19">
        <f>D11-D20-D16+D17</f>
        <v>407823</v>
      </c>
      <c r="E32" s="19">
        <f t="shared" si="0"/>
        <v>77.8456041092831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13041</v>
      </c>
      <c r="D33" s="19">
        <f>D34+D35+D36</f>
        <v>16009</v>
      </c>
      <c r="E33" s="15">
        <f t="shared" si="0"/>
        <v>122.75899087493289</v>
      </c>
      <c r="G33" s="36"/>
    </row>
    <row r="34" spans="1:7" ht="14.25" thickBot="1" thickTop="1">
      <c r="A34" s="13" t="s">
        <v>79</v>
      </c>
      <c r="B34" s="22" t="s">
        <v>50</v>
      </c>
      <c r="C34" s="17">
        <v>13041</v>
      </c>
      <c r="D34" s="17">
        <f>16010-1</f>
        <v>16009</v>
      </c>
      <c r="E34" s="16">
        <f t="shared" si="0"/>
        <v>122.75899087493289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11419</v>
      </c>
      <c r="D37" s="15">
        <f>D38+D39+D40</f>
        <v>17583</v>
      </c>
      <c r="E37" s="15">
        <f t="shared" si="0"/>
        <v>153.98020842455557</v>
      </c>
      <c r="G37" s="36"/>
    </row>
    <row r="38" spans="1:7" ht="14.25" thickBot="1" thickTop="1">
      <c r="A38" s="13" t="s">
        <v>82</v>
      </c>
      <c r="B38" s="22" t="s">
        <v>52</v>
      </c>
      <c r="C38" s="17">
        <v>11419</v>
      </c>
      <c r="D38" s="17">
        <v>17583</v>
      </c>
      <c r="E38" s="16">
        <f t="shared" si="0"/>
        <v>153.98020842455557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525509</v>
      </c>
      <c r="D41" s="15">
        <f>D32+D33-D37</f>
        <v>406249</v>
      </c>
      <c r="E41" s="15">
        <f t="shared" si="0"/>
        <v>77.3058120793364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525509</v>
      </c>
      <c r="D43" s="15">
        <f>D41+D42</f>
        <v>406249</v>
      </c>
      <c r="E43" s="15">
        <f t="shared" si="0"/>
        <v>77.3058120793364</v>
      </c>
    </row>
    <row r="44" spans="1:5" ht="14.25" thickBot="1" thickTop="1">
      <c r="A44" s="13">
        <v>26</v>
      </c>
      <c r="B44" s="23" t="s">
        <v>5</v>
      </c>
      <c r="C44" s="17">
        <v>59133</v>
      </c>
      <c r="D44" s="17">
        <v>47227</v>
      </c>
      <c r="E44" s="16">
        <f t="shared" si="0"/>
        <v>79.86572641333942</v>
      </c>
    </row>
    <row r="45" spans="1:5" ht="14.25" thickBot="1" thickTop="1">
      <c r="A45" s="13">
        <v>27</v>
      </c>
      <c r="B45" s="24" t="s">
        <v>18</v>
      </c>
      <c r="C45" s="15">
        <f>C43-C44</f>
        <v>466376</v>
      </c>
      <c r="D45" s="15">
        <f>D43-D44</f>
        <v>359022</v>
      </c>
      <c r="E45" s="15">
        <f t="shared" si="0"/>
        <v>76.98123402576462</v>
      </c>
    </row>
    <row r="46" spans="1:5" ht="14.25" thickBot="1" thickTop="1">
      <c r="A46" s="13">
        <v>28</v>
      </c>
      <c r="B46" s="25" t="s">
        <v>6</v>
      </c>
      <c r="C46" s="17">
        <v>202096</v>
      </c>
      <c r="D46" s="17">
        <v>155576</v>
      </c>
      <c r="E46" s="16">
        <f t="shared" si="0"/>
        <v>76.98123664001267</v>
      </c>
    </row>
    <row r="47" spans="1:5" ht="27" thickBot="1" thickTop="1">
      <c r="A47" s="13">
        <v>29</v>
      </c>
      <c r="B47" s="24" t="s">
        <v>76</v>
      </c>
      <c r="C47" s="15">
        <f>C45-C46</f>
        <v>264280</v>
      </c>
      <c r="D47" s="15">
        <f>D45-D46</f>
        <v>203446</v>
      </c>
      <c r="E47" s="15">
        <f t="shared" si="0"/>
        <v>76.98123202663841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466376</v>
      </c>
      <c r="D49" s="15">
        <f>D45+D48</f>
        <v>359022</v>
      </c>
      <c r="E49" s="15">
        <f t="shared" si="0"/>
        <v>76.98123402576462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2022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2709414</v>
      </c>
      <c r="D11" s="15">
        <f>'Биланс на успех - природа'!D11</f>
        <v>2803303</v>
      </c>
      <c r="E11" s="15">
        <f>'Биланс на успех - природа'!E11</f>
        <v>103.46528806598032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2686314</v>
      </c>
      <c r="D12" s="15">
        <f>'Биланс на успех - природа'!D12</f>
        <v>2779180</v>
      </c>
      <c r="E12" s="15">
        <f>'Биланс на успех - природа'!E12</f>
        <v>103.45700465396077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2604450</v>
      </c>
      <c r="D13" s="17">
        <f>'Биланс на успех - природа'!D13</f>
        <v>2679857</v>
      </c>
      <c r="E13" s="16">
        <f>'Биланс на успех - природа'!E13</f>
        <v>102.89531378985966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81864</v>
      </c>
      <c r="D14" s="17">
        <f>'Биланс на успех - природа'!D14</f>
        <v>99323</v>
      </c>
      <c r="E14" s="16">
        <f>'Биланс на успех - природа'!E14</f>
        <v>121.3268347503176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23100</v>
      </c>
      <c r="D19" s="17">
        <f>'Биланс на успех - природа'!D19</f>
        <v>24123</v>
      </c>
      <c r="E19" s="16">
        <f>'Биланс на успех - природа'!E19</f>
        <v>104.42857142857143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2185527</v>
      </c>
      <c r="D20" s="15">
        <f>'Биланс на успех - природа'!D20</f>
        <v>2395480</v>
      </c>
      <c r="E20" s="15">
        <f>'Биланс на успех - природа'!E20</f>
        <v>109.60651595702089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458717</v>
      </c>
      <c r="D21" s="17">
        <f>'Биланс на успех - природа'!D21</f>
        <v>508829</v>
      </c>
      <c r="E21" s="16">
        <f>'Биланс на успех - природа'!E21</f>
        <v>110.92438257138933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55329</v>
      </c>
      <c r="D22" s="17">
        <f>'Биланс на успех - природа'!D22</f>
        <v>125397</v>
      </c>
      <c r="E22" s="16">
        <f>'Биланс на успех - природа'!E22</f>
        <v>226.63883316163313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561290</v>
      </c>
      <c r="D24" s="17">
        <f>'Биланс на успех - природа'!D24</f>
        <v>576030</v>
      </c>
      <c r="E24" s="16">
        <f>'Биланс на успех - природа'!E24</f>
        <v>102.6260934632721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161675</v>
      </c>
      <c r="D25" s="17">
        <f>'Биланс на успех - природа'!D25</f>
        <v>173380</v>
      </c>
      <c r="E25" s="16">
        <f>'Биланс на успех - природа'!E25</f>
        <v>107.23983299829906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235123</v>
      </c>
      <c r="D26" s="17">
        <f>'Биланс на успех - природа'!D26</f>
        <v>232021</v>
      </c>
      <c r="E26" s="16">
        <f>'Биланс на успех - природа'!E26</f>
        <v>98.68069053218953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660493</v>
      </c>
      <c r="D27" s="17">
        <f>'Биланс на успех - природа'!D27</f>
        <v>735902</v>
      </c>
      <c r="E27" s="16">
        <f>'Биланс на успех - природа'!E27</f>
        <v>111.4170778494246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46269</v>
      </c>
      <c r="D29" s="17">
        <f>'Биланс на успех - природа'!D29</f>
        <v>39161</v>
      </c>
      <c r="E29" s="16">
        <f>'Биланс на успех - природа'!E29</f>
        <v>84.63766236573083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4967</v>
      </c>
      <c r="D30" s="17">
        <f>'Биланс на успех - природа'!D30</f>
        <v>4746</v>
      </c>
      <c r="E30" s="16">
        <f>'Биланс на успех - природа'!E30</f>
        <v>95.55063418562513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1664</v>
      </c>
      <c r="D31" s="17">
        <f>'Биланс на успех - природа'!D31</f>
        <v>14</v>
      </c>
      <c r="E31" s="16">
        <f>'Биланс на успех - природа'!E31</f>
        <v>0.8413461538461539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523887</v>
      </c>
      <c r="D32" s="19">
        <f>'Биланс на успех - природа'!D32</f>
        <v>407823</v>
      </c>
      <c r="E32" s="19">
        <f>'Биланс на успех - природа'!E32</f>
        <v>77.8456041092831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13041</v>
      </c>
      <c r="D33" s="19">
        <f>'Биланс на успех - природа'!D33</f>
        <v>16009</v>
      </c>
      <c r="E33" s="15">
        <f>'Биланс на успех - природа'!E33</f>
        <v>122.75899087493289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13041</v>
      </c>
      <c r="D34" s="17">
        <f>'Биланс на успех - природа'!D34</f>
        <v>16009</v>
      </c>
      <c r="E34" s="16">
        <f>'Биланс на успех - природа'!E34</f>
        <v>122.75899087493289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11419</v>
      </c>
      <c r="D37" s="15">
        <f>'Биланс на успех - природа'!D37</f>
        <v>17583</v>
      </c>
      <c r="E37" s="15">
        <f>'Биланс на успех - природа'!E37</f>
        <v>153.98020842455557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11419</v>
      </c>
      <c r="D38" s="17">
        <f>'Биланс на успех - природа'!D38</f>
        <v>17583</v>
      </c>
      <c r="E38" s="16">
        <f>'Биланс на успех - природа'!E38</f>
        <v>153.98020842455557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525509</v>
      </c>
      <c r="D41" s="15">
        <f>'Биланс на успех - природа'!D41</f>
        <v>406249</v>
      </c>
      <c r="E41" s="15">
        <f>'Биланс на успех - природа'!E41</f>
        <v>77.3058120793364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525509</v>
      </c>
      <c r="D43" s="15">
        <f>'Биланс на успех - природа'!D43</f>
        <v>406249</v>
      </c>
      <c r="E43" s="15">
        <f>'Биланс на успех - природа'!E43</f>
        <v>77.3058120793364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59133</v>
      </c>
      <c r="D44" s="17">
        <f>'Биланс на успех - природа'!D44</f>
        <v>47227</v>
      </c>
      <c r="E44" s="16">
        <f>'Биланс на успех - природа'!E44</f>
        <v>79.86572641333942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466376</v>
      </c>
      <c r="D45" s="15">
        <f>'Биланс на успех - природа'!D45</f>
        <v>359022</v>
      </c>
      <c r="E45" s="15">
        <f>'Биланс на успех - природа'!E45</f>
        <v>76.98123402576462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202096</v>
      </c>
      <c r="D46" s="17">
        <f>'Биланс на успех - природа'!D46</f>
        <v>155576</v>
      </c>
      <c r="E46" s="16">
        <f>'Биланс на успех - природа'!E46</f>
        <v>76.98123664001267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264280</v>
      </c>
      <c r="D47" s="15">
        <f>'Биланс на успех - природа'!D47</f>
        <v>203446</v>
      </c>
      <c r="E47" s="15">
        <f>'Биланс на успех - природа'!E47</f>
        <v>76.98123202663841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466376</v>
      </c>
      <c r="D49" s="15">
        <f>'Биланс на успех - природа'!D49</f>
        <v>359022</v>
      </c>
      <c r="E49" s="15">
        <f>'Биланс на успех - природа'!E49</f>
        <v>76.98123402576462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2022-09-01T11:29:13Z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 и 9 Месечни известувања- трговски друштва - природа на трошоци.xls</vt:lpwstr>
  </property>
</Properties>
</file>